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40" yWindow="760" windowWidth="21080" windowHeight="15840" activeTab="1"/>
  </bookViews>
  <sheets>
    <sheet name="2022-2023" sheetId="1" r:id="rId1"/>
    <sheet name="2023-2024" sheetId="2" r:id="rId2"/>
  </sheets>
  <definedNames>
    <definedName name="_xlnm.Print_Area" localSheetId="0">'2022-2023'!$A$1:$I$46</definedName>
  </definedNames>
  <calcPr fullCalcOnLoad="1"/>
</workbook>
</file>

<file path=xl/sharedStrings.xml><?xml version="1.0" encoding="utf-8"?>
<sst xmlns="http://schemas.openxmlformats.org/spreadsheetml/2006/main" count="83" uniqueCount="50">
  <si>
    <t>Annual</t>
  </si>
  <si>
    <t>Monthly</t>
  </si>
  <si>
    <t>Quarterly</t>
  </si>
  <si>
    <t>Solid Rock Food Bank</t>
  </si>
  <si>
    <t>Salvation Army</t>
  </si>
  <si>
    <t>Refuge Pregnancy Center</t>
  </si>
  <si>
    <t>No. GA Christian Camp</t>
  </si>
  <si>
    <t>Faith Works</t>
  </si>
  <si>
    <t>Foreign Missions</t>
  </si>
  <si>
    <t>Total Foreign Missions</t>
  </si>
  <si>
    <t>Casas Por Cristo</t>
  </si>
  <si>
    <t>Mid-India Christian</t>
  </si>
  <si>
    <t>Mid-indian Christian -4 pastors</t>
  </si>
  <si>
    <t>Mid-India Orphanage</t>
  </si>
  <si>
    <t>Mision Caribe</t>
  </si>
  <si>
    <t>Refuge Pregnancy Center (Events)</t>
  </si>
  <si>
    <t>No. GA Christian Camp (Scholarships)</t>
  </si>
  <si>
    <t>Mision Caribe (Camp for mission trip)</t>
  </si>
  <si>
    <t>Casas Por Cristo (Supplies)</t>
  </si>
  <si>
    <t>Mission hard costs</t>
  </si>
  <si>
    <t>Mission soft costs</t>
  </si>
  <si>
    <t>Total Mission Hard Costs</t>
  </si>
  <si>
    <t>Total Mission Soft Costs</t>
  </si>
  <si>
    <t>Brighton Their World (Brighton School)</t>
  </si>
  <si>
    <t>Newton Pregnancy Resource Center</t>
  </si>
  <si>
    <t>Brighton Their World Orphanage School Transportation)</t>
  </si>
  <si>
    <t>Total Missions Budget</t>
  </si>
  <si>
    <t>ECC members in the mission field</t>
  </si>
  <si>
    <t>Total ECC members in the mission field</t>
  </si>
  <si>
    <t>Local ministry partners</t>
  </si>
  <si>
    <t>Total local ministry partners</t>
  </si>
  <si>
    <t>Christian Learning Center</t>
  </si>
  <si>
    <t>Leftover</t>
  </si>
  <si>
    <t>Total Promised</t>
  </si>
  <si>
    <t>Global Student/Chi Alpha (Josh &amp; Brittney Jones)</t>
  </si>
  <si>
    <t>Kaleo</t>
  </si>
  <si>
    <t>Bread Coffee House</t>
  </si>
  <si>
    <t>Willing Helpers</t>
  </si>
  <si>
    <t>PAUSED</t>
  </si>
  <si>
    <t>Eastridge members sent out</t>
  </si>
  <si>
    <t>Total Eastridge members sent out</t>
  </si>
  <si>
    <t>Bread Coffee House (Oxford College Campus)</t>
  </si>
  <si>
    <t>Stedman Hall</t>
  </si>
  <si>
    <t>Hope of Newton</t>
  </si>
  <si>
    <t>FUMC Food Pantry</t>
  </si>
  <si>
    <t>2023-2024 Mission Budget DRAFT</t>
  </si>
  <si>
    <t>2022-2023 Mission Budget</t>
  </si>
  <si>
    <t>Mid-India Church Plants (from OpBudget)</t>
  </si>
  <si>
    <t>Repairers of the Breach</t>
  </si>
  <si>
    <t>Stone Mountain Baptist Association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</si>
</sst>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trike/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trike/>
      <sz val="11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/>
    </xf>
    <xf numFmtId="165" fontId="0" fillId="0" borderId="10" xfId="0" applyNumberFormat="1" applyFill="1" applyBorder="1" applyAlignment="1">
      <alignment/>
    </xf>
    <xf numFmtId="0" fontId="41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64" fontId="0" fillId="33" borderId="10" xfId="0" applyNumberFormat="1" applyFill="1" applyBorder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164" fontId="42" fillId="33" borderId="0" xfId="0" applyNumberFormat="1" applyFont="1" applyFill="1" applyAlignment="1">
      <alignment/>
    </xf>
    <xf numFmtId="164" fontId="42" fillId="0" borderId="0" xfId="0" applyNumberFormat="1" applyFont="1" applyFill="1" applyAlignment="1">
      <alignment/>
    </xf>
    <xf numFmtId="165" fontId="42" fillId="0" borderId="0" xfId="0" applyNumberFormat="1" applyFont="1" applyFill="1" applyAlignment="1">
      <alignment/>
    </xf>
    <xf numFmtId="0" fontId="43" fillId="0" borderId="0" xfId="0" applyFont="1" applyAlignment="1">
      <alignment/>
    </xf>
    <xf numFmtId="164" fontId="43" fillId="33" borderId="0" xfId="0" applyNumberFormat="1" applyFont="1" applyFill="1" applyAlignment="1">
      <alignment/>
    </xf>
    <xf numFmtId="6" fontId="0" fillId="0" borderId="0" xfId="0" applyNumberFormat="1" applyAlignment="1">
      <alignment/>
    </xf>
    <xf numFmtId="0" fontId="4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="112" zoomScaleNormal="112" zoomScalePageLayoutView="0" workbookViewId="0" topLeftCell="A1">
      <selection activeCell="H20" sqref="H20"/>
    </sheetView>
  </sheetViews>
  <sheetFormatPr defaultColWidth="8.8515625" defaultRowHeight="15"/>
  <cols>
    <col min="1" max="2" width="8.8515625" style="0" customWidth="1"/>
    <col min="3" max="3" width="37.421875" style="0" customWidth="1"/>
    <col min="4" max="4" width="11.00390625" style="0" customWidth="1"/>
    <col min="5" max="5" width="1.421875" style="0" customWidth="1"/>
    <col min="6" max="6" width="10.140625" style="0" bestFit="1" customWidth="1"/>
    <col min="7" max="7" width="1.421875" style="0" customWidth="1"/>
    <col min="8" max="8" width="7.7109375" style="0" bestFit="1" customWidth="1"/>
    <col min="9" max="9" width="2.421875" style="0" customWidth="1"/>
  </cols>
  <sheetData>
    <row r="1" s="26" customFormat="1" ht="18.75">
      <c r="C1" s="26" t="s">
        <v>46</v>
      </c>
    </row>
    <row r="2" ht="15">
      <c r="B2" t="s">
        <v>19</v>
      </c>
    </row>
    <row r="3" spans="4:8" ht="15">
      <c r="D3" s="3" t="s">
        <v>0</v>
      </c>
      <c r="F3" s="3" t="s">
        <v>2</v>
      </c>
      <c r="H3" s="3" t="s">
        <v>1</v>
      </c>
    </row>
    <row r="4" ht="15">
      <c r="B4" t="s">
        <v>8</v>
      </c>
    </row>
    <row r="5" spans="3:8" ht="15">
      <c r="C5" t="s">
        <v>23</v>
      </c>
      <c r="D5" s="1">
        <v>4200</v>
      </c>
      <c r="E5">
        <v>4</v>
      </c>
      <c r="F5" s="1">
        <f aca="true" t="shared" si="0" ref="F5:F11">SUM(D5/E5)</f>
        <v>1050</v>
      </c>
      <c r="G5">
        <v>12</v>
      </c>
      <c r="H5" s="2">
        <f aca="true" t="shared" si="1" ref="H5:H11">SUM(F5)/3</f>
        <v>350</v>
      </c>
    </row>
    <row r="6" spans="3:8" ht="15">
      <c r="C6" s="4" t="s">
        <v>25</v>
      </c>
      <c r="D6" s="5">
        <v>3000</v>
      </c>
      <c r="E6" s="4"/>
      <c r="F6" s="5">
        <v>750</v>
      </c>
      <c r="G6" s="4"/>
      <c r="H6" s="6">
        <v>250</v>
      </c>
    </row>
    <row r="7" spans="3:8" ht="15">
      <c r="C7" s="4" t="s">
        <v>10</v>
      </c>
      <c r="D7" s="5">
        <v>4800</v>
      </c>
      <c r="E7" s="4">
        <v>4</v>
      </c>
      <c r="F7" s="5">
        <f t="shared" si="0"/>
        <v>1200</v>
      </c>
      <c r="G7" s="4">
        <v>12</v>
      </c>
      <c r="H7" s="6">
        <f t="shared" si="1"/>
        <v>400</v>
      </c>
    </row>
    <row r="8" spans="3:8" ht="15">
      <c r="C8" s="4" t="s">
        <v>11</v>
      </c>
      <c r="D8" s="5">
        <v>4800</v>
      </c>
      <c r="E8" s="4">
        <v>4</v>
      </c>
      <c r="F8" s="5">
        <f t="shared" si="0"/>
        <v>1200</v>
      </c>
      <c r="G8" s="4">
        <v>12</v>
      </c>
      <c r="H8" s="6">
        <f t="shared" si="1"/>
        <v>400</v>
      </c>
    </row>
    <row r="9" spans="3:8" ht="15">
      <c r="C9" s="4" t="s">
        <v>12</v>
      </c>
      <c r="D9" s="5">
        <v>4800</v>
      </c>
      <c r="E9" s="4">
        <v>4</v>
      </c>
      <c r="F9" s="5">
        <f t="shared" si="0"/>
        <v>1200</v>
      </c>
      <c r="G9" s="4">
        <v>12</v>
      </c>
      <c r="H9" s="6">
        <f t="shared" si="1"/>
        <v>400</v>
      </c>
    </row>
    <row r="10" spans="3:8" ht="15">
      <c r="C10" s="4" t="s">
        <v>13</v>
      </c>
      <c r="D10" s="5">
        <v>2000</v>
      </c>
      <c r="E10" s="4">
        <v>4</v>
      </c>
      <c r="F10" s="5">
        <f t="shared" si="0"/>
        <v>500</v>
      </c>
      <c r="G10" s="4">
        <v>12</v>
      </c>
      <c r="H10" s="6">
        <f t="shared" si="1"/>
        <v>166.66666666666666</v>
      </c>
    </row>
    <row r="11" spans="3:8" ht="15">
      <c r="C11" s="7" t="s">
        <v>14</v>
      </c>
      <c r="D11" s="8">
        <v>6000</v>
      </c>
      <c r="E11" s="7">
        <v>4</v>
      </c>
      <c r="F11" s="8">
        <f t="shared" si="0"/>
        <v>1500</v>
      </c>
      <c r="G11" s="7">
        <v>12</v>
      </c>
      <c r="H11" s="9">
        <f t="shared" si="1"/>
        <v>500</v>
      </c>
    </row>
    <row r="12" spans="2:8" ht="15">
      <c r="B12" t="s">
        <v>9</v>
      </c>
      <c r="C12" s="4"/>
      <c r="D12" s="5">
        <f>SUM(D5:D11)</f>
        <v>29600</v>
      </c>
      <c r="E12" s="4">
        <v>4</v>
      </c>
      <c r="F12" s="5">
        <f>SUM(F5:F11)</f>
        <v>7400</v>
      </c>
      <c r="G12" s="4">
        <v>12</v>
      </c>
      <c r="H12" s="6">
        <f>SUM(H5:H17)</f>
        <v>3356.666666666667</v>
      </c>
    </row>
    <row r="13" spans="3:8" ht="15">
      <c r="C13" s="4"/>
      <c r="D13" s="5"/>
      <c r="E13" s="4"/>
      <c r="F13" s="5"/>
      <c r="G13" s="4"/>
      <c r="H13" s="6"/>
    </row>
    <row r="14" spans="3:8" ht="15">
      <c r="C14" s="4"/>
      <c r="D14" s="5"/>
      <c r="E14" s="4"/>
      <c r="F14" s="5"/>
      <c r="G14" s="4"/>
      <c r="H14" s="6"/>
    </row>
    <row r="15" spans="2:8" ht="15">
      <c r="B15" t="s">
        <v>27</v>
      </c>
      <c r="C15" s="4"/>
      <c r="D15" s="5"/>
      <c r="E15" s="4"/>
      <c r="F15" s="5"/>
      <c r="G15" s="4"/>
      <c r="H15" s="6"/>
    </row>
    <row r="16" spans="1:8" ht="15">
      <c r="A16" t="s">
        <v>38</v>
      </c>
      <c r="C16" s="10" t="s">
        <v>35</v>
      </c>
      <c r="D16" s="5">
        <v>2400</v>
      </c>
      <c r="E16" s="4"/>
      <c r="F16" s="5">
        <v>600</v>
      </c>
      <c r="G16" s="4"/>
      <c r="H16" s="6">
        <v>200</v>
      </c>
    </row>
    <row r="17" spans="3:8" ht="15">
      <c r="C17" s="4" t="s">
        <v>36</v>
      </c>
      <c r="D17" s="5">
        <v>3000</v>
      </c>
      <c r="E17" s="4"/>
      <c r="F17" s="5">
        <v>750</v>
      </c>
      <c r="G17" s="4"/>
      <c r="H17" s="6">
        <v>250</v>
      </c>
    </row>
    <row r="18" spans="3:8" ht="15">
      <c r="C18" s="7" t="s">
        <v>34</v>
      </c>
      <c r="D18" s="8">
        <v>4800</v>
      </c>
      <c r="E18" s="7">
        <v>4</v>
      </c>
      <c r="F18" s="8">
        <f>SUM(D18/E18)</f>
        <v>1200</v>
      </c>
      <c r="G18" s="7">
        <v>12</v>
      </c>
      <c r="H18" s="9">
        <f>SUM(F18)/3</f>
        <v>400</v>
      </c>
    </row>
    <row r="19" spans="2:8" ht="15">
      <c r="B19" t="s">
        <v>28</v>
      </c>
      <c r="C19" s="4"/>
      <c r="D19" s="5">
        <f>SUM(D16:D18)</f>
        <v>10200</v>
      </c>
      <c r="E19" s="4"/>
      <c r="F19" s="5">
        <f>SUM(F16:F18)</f>
        <v>2550</v>
      </c>
      <c r="G19" s="4"/>
      <c r="H19" s="6">
        <f>SUM(H16:H18)</f>
        <v>850</v>
      </c>
    </row>
    <row r="20" spans="3:8" ht="15">
      <c r="C20" s="4"/>
      <c r="D20" s="5"/>
      <c r="E20" s="4"/>
      <c r="F20" s="5"/>
      <c r="G20" s="4"/>
      <c r="H20" s="6"/>
    </row>
    <row r="21" spans="3:8" ht="15">
      <c r="C21" s="4"/>
      <c r="D21" s="5"/>
      <c r="E21" s="4"/>
      <c r="F21" s="5"/>
      <c r="G21" s="4"/>
      <c r="H21" s="6"/>
    </row>
    <row r="22" spans="2:8" ht="15">
      <c r="B22" t="s">
        <v>29</v>
      </c>
      <c r="C22" s="4"/>
      <c r="D22" s="5"/>
      <c r="E22" s="4"/>
      <c r="F22" s="5"/>
      <c r="G22" s="4"/>
      <c r="H22" s="6"/>
    </row>
    <row r="23" spans="3:8" ht="15">
      <c r="C23" s="4" t="s">
        <v>7</v>
      </c>
      <c r="D23" s="5">
        <v>5000</v>
      </c>
      <c r="E23" s="4">
        <v>4</v>
      </c>
      <c r="F23" s="5">
        <f aca="true" t="shared" si="2" ref="F23:F28">SUM(D23/E23)</f>
        <v>1250</v>
      </c>
      <c r="G23" s="4">
        <v>12</v>
      </c>
      <c r="H23" s="6">
        <f aca="true" t="shared" si="3" ref="H23:H28">SUM(F23)/3</f>
        <v>416.6666666666667</v>
      </c>
    </row>
    <row r="24" spans="3:8" ht="15">
      <c r="C24" s="4" t="s">
        <v>6</v>
      </c>
      <c r="D24" s="5">
        <v>6000</v>
      </c>
      <c r="E24" s="4">
        <v>4</v>
      </c>
      <c r="F24" s="5">
        <f t="shared" si="2"/>
        <v>1500</v>
      </c>
      <c r="G24" s="4">
        <v>12</v>
      </c>
      <c r="H24" s="6">
        <f t="shared" si="3"/>
        <v>500</v>
      </c>
    </row>
    <row r="25" spans="3:8" ht="15">
      <c r="C25" s="4" t="s">
        <v>37</v>
      </c>
      <c r="D25" s="5">
        <v>6500</v>
      </c>
      <c r="E25" s="4">
        <v>4</v>
      </c>
      <c r="F25" s="5">
        <f t="shared" si="2"/>
        <v>1625</v>
      </c>
      <c r="G25" s="4">
        <v>12</v>
      </c>
      <c r="H25" s="6">
        <f t="shared" si="3"/>
        <v>541.6666666666666</v>
      </c>
    </row>
    <row r="26" spans="3:8" ht="15">
      <c r="C26" s="4" t="s">
        <v>5</v>
      </c>
      <c r="D26" s="5">
        <v>5200</v>
      </c>
      <c r="E26" s="4">
        <v>4</v>
      </c>
      <c r="F26" s="5">
        <f t="shared" si="2"/>
        <v>1300</v>
      </c>
      <c r="G26" s="4">
        <v>12</v>
      </c>
      <c r="H26" s="6">
        <f t="shared" si="3"/>
        <v>433.3333333333333</v>
      </c>
    </row>
    <row r="27" spans="3:8" ht="15">
      <c r="C27" s="4" t="s">
        <v>4</v>
      </c>
      <c r="D27" s="5">
        <v>7600</v>
      </c>
      <c r="E27" s="4">
        <v>4</v>
      </c>
      <c r="F27" s="5">
        <f t="shared" si="2"/>
        <v>1900</v>
      </c>
      <c r="G27" s="4">
        <v>12</v>
      </c>
      <c r="H27" s="6">
        <f t="shared" si="3"/>
        <v>633.3333333333334</v>
      </c>
    </row>
    <row r="28" spans="3:8" ht="15">
      <c r="C28" s="4" t="s">
        <v>3</v>
      </c>
      <c r="D28" s="5">
        <v>6000</v>
      </c>
      <c r="E28" s="4">
        <v>4</v>
      </c>
      <c r="F28" s="5">
        <f t="shared" si="2"/>
        <v>1500</v>
      </c>
      <c r="G28" s="4">
        <v>12</v>
      </c>
      <c r="H28" s="6">
        <f t="shared" si="3"/>
        <v>500</v>
      </c>
    </row>
    <row r="29" spans="3:8" ht="15">
      <c r="C29" s="4" t="s">
        <v>31</v>
      </c>
      <c r="D29" s="5">
        <v>4050</v>
      </c>
      <c r="E29" s="4">
        <v>4</v>
      </c>
      <c r="F29" s="5">
        <f>SUM(D29/E29)</f>
        <v>1012.5</v>
      </c>
      <c r="G29" s="4">
        <v>12</v>
      </c>
      <c r="H29" s="6">
        <f>SUM(F29)/3</f>
        <v>337.5</v>
      </c>
    </row>
    <row r="30" spans="3:8" ht="15">
      <c r="C30" s="7" t="s">
        <v>24</v>
      </c>
      <c r="D30" s="8">
        <v>3384</v>
      </c>
      <c r="E30" s="7"/>
      <c r="F30" s="8">
        <v>846</v>
      </c>
      <c r="G30" s="7"/>
      <c r="H30" s="9">
        <v>282</v>
      </c>
    </row>
    <row r="31" spans="2:8" ht="15">
      <c r="B31" t="s">
        <v>30</v>
      </c>
      <c r="C31" s="4"/>
      <c r="D31" s="5">
        <f>SUM(D23:D30)</f>
        <v>43734</v>
      </c>
      <c r="E31" s="4">
        <v>4</v>
      </c>
      <c r="F31" s="5">
        <f>SUM(F23:F30)</f>
        <v>10933.5</v>
      </c>
      <c r="G31" s="4">
        <v>12</v>
      </c>
      <c r="H31" s="6">
        <f>SUM(H23:H30)</f>
        <v>3644.5</v>
      </c>
    </row>
    <row r="32" spans="3:8" ht="15">
      <c r="C32" s="4"/>
      <c r="D32" s="5"/>
      <c r="E32" s="4"/>
      <c r="F32" s="5"/>
      <c r="G32" s="4"/>
      <c r="H32" s="6"/>
    </row>
    <row r="33" spans="3:7" ht="15">
      <c r="C33" s="4" t="s">
        <v>21</v>
      </c>
      <c r="D33" s="5">
        <f>SUM(D12+D19+D31)</f>
        <v>83534</v>
      </c>
      <c r="E33" s="5"/>
      <c r="F33" s="4"/>
      <c r="G33" s="6"/>
    </row>
    <row r="34" spans="3:8" ht="15">
      <c r="C34" s="4"/>
      <c r="D34" s="5"/>
      <c r="E34" s="4"/>
      <c r="F34" s="5"/>
      <c r="G34" s="4"/>
      <c r="H34" s="6"/>
    </row>
    <row r="35" spans="3:8" ht="15">
      <c r="C35" s="4"/>
      <c r="D35" s="5"/>
      <c r="E35" s="4"/>
      <c r="F35" s="5"/>
      <c r="G35" s="4"/>
      <c r="H35" s="6"/>
    </row>
    <row r="36" spans="2:8" ht="15">
      <c r="B36" t="s">
        <v>20</v>
      </c>
      <c r="C36" s="4"/>
      <c r="D36" s="5"/>
      <c r="E36" s="4"/>
      <c r="F36" s="5"/>
      <c r="G36" s="4"/>
      <c r="H36" s="6"/>
    </row>
    <row r="37" spans="3:8" ht="15">
      <c r="C37" s="4"/>
      <c r="D37" s="5"/>
      <c r="E37" s="4"/>
      <c r="F37" s="5"/>
      <c r="G37" s="4"/>
      <c r="H37" s="6"/>
    </row>
    <row r="38" spans="3:8" ht="15">
      <c r="C38" s="4" t="s">
        <v>18</v>
      </c>
      <c r="D38" s="5">
        <v>3000</v>
      </c>
      <c r="E38" s="4">
        <v>4</v>
      </c>
      <c r="F38" s="5">
        <f>SUM(D38/E38)</f>
        <v>750</v>
      </c>
      <c r="G38" s="4">
        <v>12</v>
      </c>
      <c r="H38" s="6">
        <f>SUM(F38)/3</f>
        <v>250</v>
      </c>
    </row>
    <row r="39" spans="3:8" ht="15">
      <c r="C39" s="4" t="s">
        <v>17</v>
      </c>
      <c r="D39" s="5">
        <v>0</v>
      </c>
      <c r="E39" s="4">
        <v>4</v>
      </c>
      <c r="F39" s="5">
        <f>SUM(D39/E39)</f>
        <v>0</v>
      </c>
      <c r="G39" s="4">
        <v>12</v>
      </c>
      <c r="H39" s="6">
        <f>SUM(F39)/3</f>
        <v>0</v>
      </c>
    </row>
    <row r="40" spans="3:8" ht="15">
      <c r="C40" s="4" t="s">
        <v>16</v>
      </c>
      <c r="D40" s="5">
        <v>1000</v>
      </c>
      <c r="E40" s="4">
        <v>4</v>
      </c>
      <c r="F40" s="5">
        <f>SUM(D40/E40)</f>
        <v>250</v>
      </c>
      <c r="G40" s="4">
        <v>12</v>
      </c>
      <c r="H40" s="6">
        <f>SUM(F40)/3</f>
        <v>83.33333333333333</v>
      </c>
    </row>
    <row r="41" spans="3:8" ht="15">
      <c r="C41" s="7" t="s">
        <v>15</v>
      </c>
      <c r="D41" s="8">
        <v>250</v>
      </c>
      <c r="E41" s="7">
        <v>4</v>
      </c>
      <c r="F41" s="8">
        <f>SUM(D41/E41)</f>
        <v>62.5</v>
      </c>
      <c r="G41" s="7">
        <v>12</v>
      </c>
      <c r="H41" s="9">
        <f>SUM(F41)/3</f>
        <v>20.833333333333332</v>
      </c>
    </row>
    <row r="42" spans="3:8" ht="15">
      <c r="C42" s="4" t="s">
        <v>22</v>
      </c>
      <c r="D42" s="5">
        <f>SUM(D38:D41)</f>
        <v>4250</v>
      </c>
      <c r="E42" s="4"/>
      <c r="F42" s="5">
        <f>SUM(F38:F41)</f>
        <v>1062.5</v>
      </c>
      <c r="G42" s="4"/>
      <c r="H42" s="6">
        <f>SUM(F42)/3</f>
        <v>354.1666666666667</v>
      </c>
    </row>
    <row r="43" spans="3:8" ht="15">
      <c r="C43" s="4"/>
      <c r="D43" s="5"/>
      <c r="E43" s="4"/>
      <c r="F43" s="4"/>
      <c r="G43" s="4"/>
      <c r="H43" s="4"/>
    </row>
    <row r="44" spans="3:6" ht="15">
      <c r="C44" t="s">
        <v>26</v>
      </c>
      <c r="D44" s="1">
        <f>SUM(D33+D42)</f>
        <v>87784</v>
      </c>
      <c r="F44" s="1">
        <f>SUM(F12+F19+F31+F42)</f>
        <v>21946</v>
      </c>
    </row>
    <row r="45" spans="3:6" ht="15">
      <c r="C45" t="s">
        <v>33</v>
      </c>
      <c r="D45" s="1">
        <v>100000</v>
      </c>
      <c r="F45" s="1">
        <v>25000</v>
      </c>
    </row>
    <row r="46" spans="3:6" ht="15">
      <c r="C46" t="s">
        <v>32</v>
      </c>
      <c r="D46" s="1">
        <f>SUM(D45-D44)</f>
        <v>12216</v>
      </c>
      <c r="F46" s="1">
        <f>SUM(F45-F44)</f>
        <v>3054</v>
      </c>
    </row>
  </sheetData>
  <sheetProtection/>
  <printOptions/>
  <pageMargins left="0.7" right="0.7" top="0.75" bottom="0.75" header="0.3" footer="0.3"/>
  <pageSetup fitToHeight="1" fitToWidth="1" orientation="portrait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A38" sqref="A38"/>
    </sheetView>
  </sheetViews>
  <sheetFormatPr defaultColWidth="8.8515625" defaultRowHeight="15"/>
  <cols>
    <col min="1" max="1" width="7.8515625" style="0" customWidth="1"/>
    <col min="2" max="2" width="8.8515625" style="0" customWidth="1"/>
    <col min="3" max="3" width="37.00390625" style="0" customWidth="1"/>
    <col min="4" max="4" width="11.421875" style="0" customWidth="1"/>
    <col min="5" max="5" width="0.71875" style="0" customWidth="1"/>
    <col min="6" max="6" width="10.140625" style="0" bestFit="1" customWidth="1"/>
    <col min="7" max="7" width="1.421875" style="0" customWidth="1"/>
    <col min="8" max="8" width="7.7109375" style="0" bestFit="1" customWidth="1"/>
    <col min="9" max="9" width="2.421875" style="0" customWidth="1"/>
  </cols>
  <sheetData>
    <row r="1" s="26" customFormat="1" ht="18.75">
      <c r="C1" s="26" t="s">
        <v>45</v>
      </c>
    </row>
    <row r="2" ht="15">
      <c r="B2" t="s">
        <v>19</v>
      </c>
    </row>
    <row r="3" spans="4:8" ht="15">
      <c r="D3" s="14" t="s">
        <v>0</v>
      </c>
      <c r="F3" s="3" t="s">
        <v>2</v>
      </c>
      <c r="H3" s="3" t="s">
        <v>1</v>
      </c>
    </row>
    <row r="4" spans="2:4" ht="15">
      <c r="B4" t="s">
        <v>8</v>
      </c>
      <c r="D4" s="15"/>
    </row>
    <row r="5" spans="3:8" ht="15">
      <c r="C5" t="s">
        <v>23</v>
      </c>
      <c r="D5" s="16">
        <v>4200</v>
      </c>
      <c r="E5">
        <v>4</v>
      </c>
      <c r="F5" s="1">
        <f aca="true" t="shared" si="0" ref="F5:F12">SUM(D5/E5)</f>
        <v>1050</v>
      </c>
      <c r="G5">
        <v>12</v>
      </c>
      <c r="H5" s="2">
        <f aca="true" t="shared" si="1" ref="H5:H12">SUM(F5)/3</f>
        <v>350</v>
      </c>
    </row>
    <row r="6" spans="3:8" ht="15">
      <c r="C6" s="4" t="s">
        <v>25</v>
      </c>
      <c r="D6" s="16">
        <v>3000</v>
      </c>
      <c r="E6" s="4"/>
      <c r="F6" s="5">
        <v>750</v>
      </c>
      <c r="G6" s="4"/>
      <c r="H6" s="6">
        <v>250</v>
      </c>
    </row>
    <row r="7" spans="3:8" ht="15">
      <c r="C7" s="4" t="s">
        <v>10</v>
      </c>
      <c r="D7" s="16">
        <v>4800</v>
      </c>
      <c r="E7" s="4">
        <v>4</v>
      </c>
      <c r="F7" s="5">
        <f t="shared" si="0"/>
        <v>1200</v>
      </c>
      <c r="G7" s="4">
        <v>12</v>
      </c>
      <c r="H7" s="6">
        <f t="shared" si="1"/>
        <v>400</v>
      </c>
    </row>
    <row r="8" spans="3:8" ht="15">
      <c r="C8" s="4" t="s">
        <v>47</v>
      </c>
      <c r="D8" s="16">
        <v>2400</v>
      </c>
      <c r="E8" s="4"/>
      <c r="F8" s="5">
        <f>SUM(D8/4)</f>
        <v>600</v>
      </c>
      <c r="G8" s="4"/>
      <c r="H8" s="6">
        <f>SUM(D8/12)</f>
        <v>200</v>
      </c>
    </row>
    <row r="9" spans="3:8" ht="15">
      <c r="C9" s="4" t="s">
        <v>11</v>
      </c>
      <c r="D9" s="16">
        <v>4800</v>
      </c>
      <c r="E9" s="4">
        <v>4</v>
      </c>
      <c r="F9" s="5">
        <f t="shared" si="0"/>
        <v>1200</v>
      </c>
      <c r="G9" s="4">
        <v>12</v>
      </c>
      <c r="H9" s="6">
        <f t="shared" si="1"/>
        <v>400</v>
      </c>
    </row>
    <row r="10" spans="3:8" ht="15">
      <c r="C10" s="4" t="s">
        <v>12</v>
      </c>
      <c r="D10" s="16">
        <v>4800</v>
      </c>
      <c r="E10" s="4">
        <v>4</v>
      </c>
      <c r="F10" s="5">
        <f t="shared" si="0"/>
        <v>1200</v>
      </c>
      <c r="G10" s="4">
        <v>12</v>
      </c>
      <c r="H10" s="6">
        <f t="shared" si="1"/>
        <v>400</v>
      </c>
    </row>
    <row r="11" spans="3:8" ht="15">
      <c r="C11" s="4" t="s">
        <v>13</v>
      </c>
      <c r="D11" s="16">
        <v>2000</v>
      </c>
      <c r="E11" s="4">
        <v>4</v>
      </c>
      <c r="F11" s="5">
        <f t="shared" si="0"/>
        <v>500</v>
      </c>
      <c r="G11" s="4">
        <v>12</v>
      </c>
      <c r="H11" s="6">
        <f t="shared" si="1"/>
        <v>166.66666666666666</v>
      </c>
    </row>
    <row r="12" spans="3:8" ht="15">
      <c r="C12" s="7" t="s">
        <v>14</v>
      </c>
      <c r="D12" s="17">
        <v>6000</v>
      </c>
      <c r="E12" s="7">
        <v>4</v>
      </c>
      <c r="F12" s="8">
        <f t="shared" si="0"/>
        <v>1500</v>
      </c>
      <c r="G12" s="7">
        <v>12</v>
      </c>
      <c r="H12" s="9">
        <f t="shared" si="1"/>
        <v>500</v>
      </c>
    </row>
    <row r="13" spans="2:8" ht="15">
      <c r="B13" t="s">
        <v>9</v>
      </c>
      <c r="C13" s="4"/>
      <c r="D13" s="16">
        <f>SUM(D5:D12)</f>
        <v>32000</v>
      </c>
      <c r="E13" s="4">
        <v>4</v>
      </c>
      <c r="F13" s="5">
        <f>SUM(F5:F12)</f>
        <v>8000</v>
      </c>
      <c r="G13" s="4">
        <v>12</v>
      </c>
      <c r="H13" s="6">
        <f>SUM(H5:H16)</f>
        <v>3356.666666666667</v>
      </c>
    </row>
    <row r="14" spans="3:8" ht="15">
      <c r="C14" s="4"/>
      <c r="D14" s="16"/>
      <c r="E14" s="4"/>
      <c r="F14" s="5"/>
      <c r="G14" s="4"/>
      <c r="H14" s="6"/>
    </row>
    <row r="15" spans="2:8" ht="15">
      <c r="B15" t="s">
        <v>39</v>
      </c>
      <c r="C15" s="4"/>
      <c r="D15" s="16"/>
      <c r="E15" s="4"/>
      <c r="F15" s="5"/>
      <c r="G15" s="4"/>
      <c r="H15" s="6"/>
    </row>
    <row r="16" spans="1:8" ht="15">
      <c r="A16" s="25"/>
      <c r="C16" s="4" t="s">
        <v>42</v>
      </c>
      <c r="D16" s="16">
        <v>3600</v>
      </c>
      <c r="E16" s="4">
        <v>4</v>
      </c>
      <c r="F16" s="12">
        <f>SUM(D16/E16)</f>
        <v>900</v>
      </c>
      <c r="G16" s="4"/>
      <c r="H16" s="13">
        <f>SUM(F16)/3</f>
        <v>300</v>
      </c>
    </row>
    <row r="17" spans="3:8" ht="15">
      <c r="C17" s="7" t="s">
        <v>34</v>
      </c>
      <c r="D17" s="17">
        <v>4800</v>
      </c>
      <c r="E17" s="7">
        <v>4</v>
      </c>
      <c r="F17" s="8">
        <f>SUM(D17/E17)</f>
        <v>1200</v>
      </c>
      <c r="G17" s="7">
        <v>12</v>
      </c>
      <c r="H17" s="9">
        <f>SUM(F17)/3</f>
        <v>400</v>
      </c>
    </row>
    <row r="18" spans="2:8" ht="15">
      <c r="B18" t="s">
        <v>40</v>
      </c>
      <c r="C18" s="4"/>
      <c r="D18" s="16">
        <f>SUM(D16:D17)</f>
        <v>8400</v>
      </c>
      <c r="E18" s="4"/>
      <c r="F18" s="5">
        <f>SUM(F16:F17)</f>
        <v>2100</v>
      </c>
      <c r="G18" s="4"/>
      <c r="H18" s="6">
        <f>SUM(H16:H17)</f>
        <v>700</v>
      </c>
    </row>
    <row r="19" spans="3:8" ht="15">
      <c r="C19" s="4"/>
      <c r="D19" s="16"/>
      <c r="E19" s="4"/>
      <c r="F19" s="5"/>
      <c r="G19" s="4"/>
      <c r="H19" s="6"/>
    </row>
    <row r="20" spans="2:8" ht="15">
      <c r="B20" t="s">
        <v>29</v>
      </c>
      <c r="C20" s="4"/>
      <c r="D20" s="16"/>
      <c r="E20" s="4"/>
      <c r="F20" s="5"/>
      <c r="G20" s="4"/>
      <c r="H20" s="6"/>
    </row>
    <row r="21" spans="3:8" ht="15">
      <c r="C21" s="4" t="s">
        <v>48</v>
      </c>
      <c r="D21" s="16">
        <v>3600</v>
      </c>
      <c r="E21" s="4">
        <v>4</v>
      </c>
      <c r="F21" s="5">
        <f aca="true" t="shared" si="2" ref="F21:F30">SUM(D21/E21)</f>
        <v>900</v>
      </c>
      <c r="G21" s="4">
        <v>12</v>
      </c>
      <c r="H21" s="6">
        <f aca="true" t="shared" si="3" ref="H21:H30">SUM(F21)/3</f>
        <v>300</v>
      </c>
    </row>
    <row r="22" spans="3:8" ht="15">
      <c r="C22" s="4" t="s">
        <v>41</v>
      </c>
      <c r="D22" s="16">
        <v>3000</v>
      </c>
      <c r="E22" s="4">
        <v>4</v>
      </c>
      <c r="F22" s="5">
        <f>SUM(D22/E22)</f>
        <v>750</v>
      </c>
      <c r="G22" s="4"/>
      <c r="H22" s="6">
        <f t="shared" si="3"/>
        <v>250</v>
      </c>
    </row>
    <row r="23" spans="3:8" ht="15">
      <c r="C23" s="11" t="s">
        <v>6</v>
      </c>
      <c r="D23" s="16">
        <v>6000</v>
      </c>
      <c r="E23" s="4">
        <v>4</v>
      </c>
      <c r="F23" s="5">
        <f>SUM(D23/E23)</f>
        <v>1500</v>
      </c>
      <c r="G23" s="4"/>
      <c r="H23" s="6">
        <f t="shared" si="3"/>
        <v>500</v>
      </c>
    </row>
    <row r="24" spans="3:8" ht="15">
      <c r="C24" s="11" t="s">
        <v>49</v>
      </c>
      <c r="D24" s="16">
        <v>1200</v>
      </c>
      <c r="E24" s="4">
        <v>4</v>
      </c>
      <c r="F24" s="5">
        <f>SUM(D24/E24)</f>
        <v>300</v>
      </c>
      <c r="G24" s="4"/>
      <c r="H24" s="6">
        <f t="shared" si="3"/>
        <v>100</v>
      </c>
    </row>
    <row r="25" spans="3:8" ht="15">
      <c r="C25" s="11" t="s">
        <v>43</v>
      </c>
      <c r="D25" s="16">
        <v>12000</v>
      </c>
      <c r="E25" s="4">
        <v>4</v>
      </c>
      <c r="F25" s="5">
        <f>SUM(D25/E25)</f>
        <v>3000</v>
      </c>
      <c r="G25" s="4"/>
      <c r="H25" s="6">
        <f t="shared" si="3"/>
        <v>1000</v>
      </c>
    </row>
    <row r="26" spans="3:8" ht="15">
      <c r="C26" s="11" t="s">
        <v>44</v>
      </c>
      <c r="D26" s="16">
        <v>4800</v>
      </c>
      <c r="E26" s="4">
        <v>4</v>
      </c>
      <c r="F26" s="5">
        <f>SUM(D26/E26)</f>
        <v>1200</v>
      </c>
      <c r="G26" s="4"/>
      <c r="H26" s="6">
        <f t="shared" si="3"/>
        <v>400</v>
      </c>
    </row>
    <row r="27" spans="3:8" ht="15">
      <c r="C27" s="4" t="s">
        <v>37</v>
      </c>
      <c r="D27" s="16">
        <v>6500</v>
      </c>
      <c r="E27" s="4">
        <v>4</v>
      </c>
      <c r="F27" s="5">
        <f t="shared" si="2"/>
        <v>1625</v>
      </c>
      <c r="G27" s="4">
        <v>12</v>
      </c>
      <c r="H27" s="6">
        <f t="shared" si="3"/>
        <v>541.6666666666666</v>
      </c>
    </row>
    <row r="28" spans="3:8" ht="15">
      <c r="C28" s="4" t="s">
        <v>5</v>
      </c>
      <c r="D28" s="16">
        <v>5200</v>
      </c>
      <c r="E28" s="4">
        <v>4</v>
      </c>
      <c r="F28" s="5">
        <f t="shared" si="2"/>
        <v>1300</v>
      </c>
      <c r="G28" s="4">
        <v>12</v>
      </c>
      <c r="H28" s="6">
        <f t="shared" si="3"/>
        <v>433.3333333333333</v>
      </c>
    </row>
    <row r="29" spans="3:8" ht="15">
      <c r="C29" s="4" t="s">
        <v>4</v>
      </c>
      <c r="D29" s="16">
        <v>7600</v>
      </c>
      <c r="E29" s="4">
        <v>4</v>
      </c>
      <c r="F29" s="5">
        <f t="shared" si="2"/>
        <v>1900</v>
      </c>
      <c r="G29" s="4">
        <v>12</v>
      </c>
      <c r="H29" s="6">
        <f t="shared" si="3"/>
        <v>633.3333333333334</v>
      </c>
    </row>
    <row r="30" spans="3:8" ht="15">
      <c r="C30" s="4" t="s">
        <v>3</v>
      </c>
      <c r="D30" s="16">
        <v>2400</v>
      </c>
      <c r="E30" s="4">
        <v>4</v>
      </c>
      <c r="F30" s="5">
        <f t="shared" si="2"/>
        <v>600</v>
      </c>
      <c r="G30" s="4">
        <v>12</v>
      </c>
      <c r="H30" s="6">
        <f t="shared" si="3"/>
        <v>200</v>
      </c>
    </row>
    <row r="31" spans="3:8" ht="15">
      <c r="C31" s="4" t="s">
        <v>31</v>
      </c>
      <c r="D31" s="16">
        <v>4050</v>
      </c>
      <c r="E31" s="4">
        <v>4</v>
      </c>
      <c r="F31" s="5">
        <f>SUM(D31/E31)</f>
        <v>1012.5</v>
      </c>
      <c r="G31" s="4">
        <v>12</v>
      </c>
      <c r="H31" s="6">
        <f>SUM(F31)/3</f>
        <v>337.5</v>
      </c>
    </row>
    <row r="32" spans="3:8" ht="15">
      <c r="C32" s="7" t="s">
        <v>24</v>
      </c>
      <c r="D32" s="17">
        <v>3600</v>
      </c>
      <c r="E32" s="7">
        <v>4</v>
      </c>
      <c r="F32" s="8">
        <f>SUM(D32/E32)</f>
        <v>900</v>
      </c>
      <c r="G32" s="7"/>
      <c r="H32" s="9">
        <v>282</v>
      </c>
    </row>
    <row r="33" spans="2:8" ht="15">
      <c r="B33" t="s">
        <v>30</v>
      </c>
      <c r="C33" s="4"/>
      <c r="D33" s="16">
        <f>SUM(D21:D32)</f>
        <v>59950</v>
      </c>
      <c r="E33" s="4">
        <v>4</v>
      </c>
      <c r="F33" s="5">
        <f>SUM(F21:F32)</f>
        <v>14987.5</v>
      </c>
      <c r="G33" s="4">
        <v>12</v>
      </c>
      <c r="H33" s="6">
        <f>SUM(H21:H32)</f>
        <v>4977.833333333333</v>
      </c>
    </row>
    <row r="34" spans="3:8" ht="15">
      <c r="C34" s="4"/>
      <c r="D34" s="16"/>
      <c r="E34" s="4"/>
      <c r="F34" s="12"/>
      <c r="G34" s="4"/>
      <c r="H34" s="13"/>
    </row>
    <row r="35" spans="2:7" s="19" customFormat="1" ht="15">
      <c r="B35" s="18" t="s">
        <v>21</v>
      </c>
      <c r="D35" s="20">
        <f>SUM(D13+D18+D33)</f>
        <v>100350</v>
      </c>
      <c r="E35" s="21"/>
      <c r="F35" s="18"/>
      <c r="G35" s="22"/>
    </row>
    <row r="36" spans="3:8" ht="15">
      <c r="C36" s="4"/>
      <c r="D36" s="16"/>
      <c r="E36" s="4"/>
      <c r="F36" s="5"/>
      <c r="G36" s="4"/>
      <c r="H36" s="6"/>
    </row>
    <row r="37" spans="2:8" ht="15">
      <c r="B37" t="s">
        <v>20</v>
      </c>
      <c r="C37" s="4"/>
      <c r="D37" s="16"/>
      <c r="E37" s="4"/>
      <c r="F37" s="5"/>
      <c r="G37" s="4"/>
      <c r="H37" s="6"/>
    </row>
    <row r="38" spans="3:8" ht="15">
      <c r="C38" s="4" t="s">
        <v>18</v>
      </c>
      <c r="D38" s="16">
        <v>1600</v>
      </c>
      <c r="E38" s="4">
        <v>4</v>
      </c>
      <c r="F38" s="5">
        <f>SUM(D38/E38)</f>
        <v>400</v>
      </c>
      <c r="G38" s="4">
        <v>12</v>
      </c>
      <c r="H38" s="6">
        <f>SUM(F38)/3</f>
        <v>133.33333333333334</v>
      </c>
    </row>
    <row r="39" spans="3:8" ht="15">
      <c r="C39" s="4" t="s">
        <v>17</v>
      </c>
      <c r="D39" s="16">
        <v>0</v>
      </c>
      <c r="E39" s="4">
        <v>4</v>
      </c>
      <c r="F39" s="5">
        <f>SUM(D39/E39)</f>
        <v>0</v>
      </c>
      <c r="G39" s="4">
        <v>12</v>
      </c>
      <c r="H39" s="6">
        <f>SUM(F39)/3</f>
        <v>0</v>
      </c>
    </row>
    <row r="40" spans="3:8" ht="15">
      <c r="C40" s="4" t="s">
        <v>16</v>
      </c>
      <c r="D40" s="16">
        <v>1000</v>
      </c>
      <c r="E40" s="4">
        <v>4</v>
      </c>
      <c r="F40" s="5">
        <f>SUM(D40/E40)</f>
        <v>250</v>
      </c>
      <c r="G40" s="4">
        <v>12</v>
      </c>
      <c r="H40" s="6">
        <f>SUM(F40)/3</f>
        <v>83.33333333333333</v>
      </c>
    </row>
    <row r="41" spans="3:8" ht="15">
      <c r="C41" s="7" t="s">
        <v>15</v>
      </c>
      <c r="D41" s="17">
        <v>250</v>
      </c>
      <c r="E41" s="7">
        <v>4</v>
      </c>
      <c r="F41" s="8">
        <f>SUM(D41/E41)</f>
        <v>62.5</v>
      </c>
      <c r="G41" s="7">
        <v>12</v>
      </c>
      <c r="H41" s="9">
        <f>SUM(F41)/3</f>
        <v>20.833333333333332</v>
      </c>
    </row>
    <row r="42" spans="2:8" s="19" customFormat="1" ht="15">
      <c r="B42" s="18" t="s">
        <v>22</v>
      </c>
      <c r="D42" s="20">
        <f>SUM(D38:D41)</f>
        <v>2850</v>
      </c>
      <c r="E42" s="18"/>
      <c r="F42" s="21">
        <f>SUM(F38:F41)</f>
        <v>712.5</v>
      </c>
      <c r="G42" s="18"/>
      <c r="H42" s="22">
        <f>SUM(H38:H41)</f>
        <v>237.50000000000003</v>
      </c>
    </row>
    <row r="43" spans="3:8" ht="15">
      <c r="C43" s="4"/>
      <c r="D43" s="16"/>
      <c r="E43" s="4"/>
      <c r="F43" s="4"/>
      <c r="G43" s="4"/>
      <c r="H43" s="4"/>
    </row>
    <row r="44" spans="3:6" ht="15">
      <c r="C44" s="23" t="s">
        <v>26</v>
      </c>
      <c r="D44" s="24">
        <f>SUM(D35+D42)</f>
        <v>103200</v>
      </c>
      <c r="F44" s="1">
        <f>SUM(F13+F18+F33+F42)</f>
        <v>25800</v>
      </c>
    </row>
    <row r="45" spans="3:6" ht="15">
      <c r="C45" t="s">
        <v>33</v>
      </c>
      <c r="D45" s="16">
        <v>100000</v>
      </c>
      <c r="F45" s="1">
        <v>25000</v>
      </c>
    </row>
    <row r="46" spans="3:6" ht="15">
      <c r="C46" t="s">
        <v>32</v>
      </c>
      <c r="D46" s="16">
        <f>SUM(D45-D44)</f>
        <v>-3200</v>
      </c>
      <c r="F46" s="1">
        <f>SUM(F45-F44)</f>
        <v>-800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Coward</dc:creator>
  <cp:keywords/>
  <dc:description/>
  <cp:lastModifiedBy>Microsoft Office User</cp:lastModifiedBy>
  <cp:lastPrinted>2023-01-05T13:24:39Z</cp:lastPrinted>
  <dcterms:created xsi:type="dcterms:W3CDTF">2014-02-26T16:53:26Z</dcterms:created>
  <dcterms:modified xsi:type="dcterms:W3CDTF">2023-01-05T14:35:58Z</dcterms:modified>
  <cp:category/>
  <cp:version/>
  <cp:contentType/>
  <cp:contentStatus/>
</cp:coreProperties>
</file>